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fnso.local\dfs\Nov\V\УБПиГД\ПроектыОблБюджета\Проект 2020-2022\ВНЕСЕНИЕ ИЗМЕНЕНИЙ\4_НОЯБРЬ\ДОПОЛНИТЕЛЬНЫЕ МАТЕРИАЛЫ\"/>
    </mc:Choice>
  </mc:AlternateContent>
  <bookViews>
    <workbookView xWindow="360" yWindow="1395" windowWidth="11340" windowHeight="5025"/>
  </bookViews>
  <sheets>
    <sheet name="2020-2022" sheetId="5" r:id="rId1"/>
  </sheets>
  <definedNames>
    <definedName name="_xlnm.Print_Area" localSheetId="0">'2020-2022'!$A$1:$N$40</definedName>
  </definedNames>
  <calcPr calcId="162913"/>
</workbook>
</file>

<file path=xl/calcChain.xml><?xml version="1.0" encoding="utf-8"?>
<calcChain xmlns="http://schemas.openxmlformats.org/spreadsheetml/2006/main">
  <c r="C25" i="5" l="1"/>
  <c r="D25" i="5"/>
  <c r="E29" i="5"/>
  <c r="E30" i="5"/>
  <c r="E31" i="5"/>
  <c r="E27" i="5"/>
  <c r="F31" i="5" l="1"/>
  <c r="F30" i="5"/>
  <c r="D23" i="5" l="1"/>
  <c r="D20" i="5"/>
  <c r="D17" i="5"/>
  <c r="F23" i="5" l="1"/>
  <c r="N21" i="5"/>
  <c r="J21" i="5"/>
  <c r="N20" i="5"/>
  <c r="J20" i="5"/>
  <c r="F20" i="5"/>
  <c r="N17" i="5"/>
  <c r="J17" i="5"/>
  <c r="F17" i="5"/>
  <c r="N7" i="5"/>
  <c r="N8" i="5"/>
  <c r="N9" i="5"/>
  <c r="N10" i="5"/>
  <c r="N11" i="5"/>
  <c r="N12" i="5"/>
  <c r="N13" i="5"/>
  <c r="N14" i="5"/>
  <c r="N15" i="5"/>
  <c r="N16" i="5"/>
  <c r="N18" i="5"/>
  <c r="N19" i="5"/>
  <c r="N22" i="5"/>
  <c r="N23" i="5"/>
  <c r="N24" i="5"/>
  <c r="J7" i="5"/>
  <c r="J8" i="5"/>
  <c r="J9" i="5"/>
  <c r="J10" i="5"/>
  <c r="J11" i="5"/>
  <c r="J12" i="5"/>
  <c r="J13" i="5"/>
  <c r="J14" i="5"/>
  <c r="J15" i="5"/>
  <c r="J16" i="5"/>
  <c r="J18" i="5"/>
  <c r="J19" i="5"/>
  <c r="J22" i="5"/>
  <c r="J23" i="5"/>
  <c r="J24" i="5"/>
  <c r="F7" i="5"/>
  <c r="F9" i="5"/>
  <c r="F10" i="5"/>
  <c r="F11" i="5"/>
  <c r="F12" i="5"/>
  <c r="F13" i="5"/>
  <c r="F14" i="5"/>
  <c r="F15" i="5"/>
  <c r="F16" i="5"/>
  <c r="F18" i="5"/>
  <c r="F19" i="5"/>
  <c r="F21" i="5"/>
  <c r="F22" i="5"/>
  <c r="F24" i="5"/>
  <c r="C8" i="5" l="1"/>
  <c r="C5" i="5" s="1"/>
  <c r="C37" i="5" l="1"/>
  <c r="H25" i="5" l="1"/>
  <c r="G25" i="5"/>
  <c r="N36" i="5"/>
  <c r="J36" i="5"/>
  <c r="F36" i="5"/>
  <c r="E36" i="5"/>
  <c r="N35" i="5"/>
  <c r="J35" i="5"/>
  <c r="I35" i="5"/>
  <c r="F35" i="5"/>
  <c r="E35" i="5"/>
  <c r="N34" i="5"/>
  <c r="M34" i="5"/>
  <c r="J34" i="5"/>
  <c r="I34" i="5"/>
  <c r="F34" i="5"/>
  <c r="E34" i="5"/>
  <c r="N33" i="5"/>
  <c r="M33" i="5"/>
  <c r="J33" i="5"/>
  <c r="I33" i="5"/>
  <c r="F33" i="5"/>
  <c r="E33" i="5"/>
  <c r="N32" i="5"/>
  <c r="M32" i="5"/>
  <c r="J32" i="5"/>
  <c r="I32" i="5"/>
  <c r="F32" i="5"/>
  <c r="E32" i="5"/>
  <c r="N29" i="5"/>
  <c r="J29" i="5"/>
  <c r="F29" i="5"/>
  <c r="N28" i="5"/>
  <c r="J28" i="5"/>
  <c r="F28" i="5"/>
  <c r="E28" i="5"/>
  <c r="N27" i="5"/>
  <c r="J27" i="5"/>
  <c r="F27" i="5"/>
  <c r="N26" i="5"/>
  <c r="M26" i="5"/>
  <c r="J26" i="5"/>
  <c r="I26" i="5"/>
  <c r="F26" i="5"/>
  <c r="E26" i="5"/>
  <c r="F25" i="5" l="1"/>
  <c r="L8" i="5"/>
  <c r="H8" i="5"/>
  <c r="D8" i="5"/>
  <c r="F8" i="5" s="1"/>
  <c r="K8" i="5" l="1"/>
  <c r="G8" i="5"/>
  <c r="D5" i="5" l="1"/>
  <c r="D37" i="5" l="1"/>
  <c r="E37" i="5" s="1"/>
  <c r="L25" i="5"/>
  <c r="K25" i="5"/>
  <c r="K37" i="5" s="1"/>
  <c r="G37" i="5"/>
  <c r="J25" i="5" l="1"/>
  <c r="M25" i="5"/>
  <c r="I25" i="5" l="1"/>
  <c r="H5" i="5"/>
  <c r="H37" i="5" s="1"/>
  <c r="G5" i="5"/>
  <c r="L5" i="5"/>
  <c r="L37" i="5" s="1"/>
  <c r="K5" i="5"/>
  <c r="E11" i="5"/>
  <c r="E12" i="5"/>
  <c r="E17" i="5"/>
  <c r="E23" i="5"/>
  <c r="E7" i="5"/>
  <c r="F6" i="5"/>
  <c r="M24" i="5"/>
  <c r="I24" i="5"/>
  <c r="M23" i="5"/>
  <c r="I23" i="5"/>
  <c r="M22" i="5"/>
  <c r="I22" i="5"/>
  <c r="M20" i="5"/>
  <c r="I20" i="5"/>
  <c r="M19" i="5"/>
  <c r="I19" i="5"/>
  <c r="M18" i="5"/>
  <c r="I18" i="5"/>
  <c r="M17" i="5"/>
  <c r="I17" i="5"/>
  <c r="M16" i="5"/>
  <c r="I16" i="5"/>
  <c r="M15" i="5"/>
  <c r="I15" i="5"/>
  <c r="M14" i="5"/>
  <c r="I14" i="5"/>
  <c r="M13" i="5"/>
  <c r="I13" i="5"/>
  <c r="M12" i="5"/>
  <c r="I12" i="5"/>
  <c r="M11" i="5"/>
  <c r="I11" i="5"/>
  <c r="M10" i="5"/>
  <c r="I10" i="5"/>
  <c r="E10" i="5"/>
  <c r="M9" i="5"/>
  <c r="I9" i="5"/>
  <c r="M7" i="5"/>
  <c r="I7" i="5"/>
  <c r="N6" i="5"/>
  <c r="M6" i="5"/>
  <c r="J6" i="5"/>
  <c r="I6" i="5"/>
  <c r="E21" i="5"/>
  <c r="E20" i="5"/>
  <c r="M8" i="5"/>
  <c r="E13" i="5"/>
  <c r="E22" i="5"/>
  <c r="E6" i="5"/>
  <c r="E18" i="5"/>
  <c r="E19" i="5"/>
  <c r="E9" i="5"/>
  <c r="E16" i="5"/>
  <c r="E15" i="5"/>
  <c r="E24" i="5"/>
  <c r="N37" i="5" l="1"/>
  <c r="M37" i="5"/>
  <c r="J37" i="5"/>
  <c r="I37" i="5"/>
  <c r="N25" i="5"/>
  <c r="E8" i="5"/>
  <c r="E25" i="5"/>
  <c r="F5" i="5"/>
  <c r="F37" i="5" s="1"/>
  <c r="E5" i="5"/>
  <c r="J5" i="5"/>
  <c r="I5" i="5"/>
  <c r="N5" i="5"/>
  <c r="M5" i="5"/>
  <c r="I8" i="5"/>
</calcChain>
</file>

<file path=xl/sharedStrings.xml><?xml version="1.0" encoding="utf-8"?>
<sst xmlns="http://schemas.openxmlformats.org/spreadsheetml/2006/main" count="90" uniqueCount="79">
  <si>
    <t xml:space="preserve"> 1 11 00000 00 0000 000</t>
  </si>
  <si>
    <t xml:space="preserve"> 1 12 00000 00 0000 000</t>
  </si>
  <si>
    <t xml:space="preserve"> 1 14 00000 00 0000 000</t>
  </si>
  <si>
    <t xml:space="preserve"> 1 16 00000 00 0000 000</t>
  </si>
  <si>
    <t xml:space="preserve"> 2 00 00000 00 0000 000</t>
  </si>
  <si>
    <t>Код бюджетной классификации Российской Федерации</t>
  </si>
  <si>
    <t xml:space="preserve"> 1 05 01000 00 0000 110 </t>
  </si>
  <si>
    <t xml:space="preserve"> 1 13 00000 00 0000 000</t>
  </si>
  <si>
    <t>ДОХОДЫ ОТ ПРОДАЖИ МАТЕРИАЛЬНЫХ И НЕМАТЕРИАЛЬНЫХ АКТИВОВ</t>
  </si>
  <si>
    <t>Налог на прибыль организаций</t>
  </si>
  <si>
    <t>ВСЕГО ДОХОДОВ</t>
  </si>
  <si>
    <t>Налог на доходы физических лиц</t>
  </si>
  <si>
    <t xml:space="preserve">Налог, взимаемый в связи с применением упрощенной системы налогообложения </t>
  </si>
  <si>
    <t>ПЛАТЕЖИ ПРИ ПОЛЬЗОВАНИИ ПРИРОДНЫМИ РЕСУРСАМИ</t>
  </si>
  <si>
    <t xml:space="preserve">Акцизы по подакцизным товарам (продукции), производимым на территории Российской Федерации </t>
  </si>
  <si>
    <t>Налог на имущество организаций</t>
  </si>
  <si>
    <t>Транспортный налог</t>
  </si>
  <si>
    <t>Налог на добычу полезных ископаемых</t>
  </si>
  <si>
    <t>ДОХОДЫ ОТ ИСПОЛЬЗОВАНИЯ ИМУЩЕСТВА, НАХОДЯЩЕГОСЯ В ГОСУДАРСТВЕННОЙ И МУНИЦИПАЛЬНОЙ СОБСТВЕННОСТИ</t>
  </si>
  <si>
    <t>ШТРАФЫ, САНКЦИИ, ВОЗМЕЩЕНИЕ УЩЕРБА</t>
  </si>
  <si>
    <t xml:space="preserve"> 1 00 00000 00 0000 000</t>
  </si>
  <si>
    <t xml:space="preserve"> 1 01 01000 00 0000 110 </t>
  </si>
  <si>
    <t xml:space="preserve"> 1 01 02000 01 0000 110 </t>
  </si>
  <si>
    <t xml:space="preserve"> 1 03 02000 01 0000 110 </t>
  </si>
  <si>
    <t xml:space="preserve"> 1 06 02000 02 0000 110 </t>
  </si>
  <si>
    <t xml:space="preserve"> 1 06 04000 02 0000 110 </t>
  </si>
  <si>
    <t xml:space="preserve"> 1 07 01000 01 0000 110 </t>
  </si>
  <si>
    <t>Наименование  доходов</t>
  </si>
  <si>
    <t>НАЛОГОВЫЕ И НЕНАЛОГОВЫЕ ДОХОДЫ</t>
  </si>
  <si>
    <t>Сборы за пользование объектами животного мира и за пользование объектами водных биологических ресурсов</t>
  </si>
  <si>
    <t xml:space="preserve"> 1 07 04000 01 0000 110 </t>
  </si>
  <si>
    <t>Отклонения</t>
  </si>
  <si>
    <t>БЕЗВОЗМЕЗДНЫЕ ПОСТУПЛЕНИЯ ВСЕГО, в том числе</t>
  </si>
  <si>
    <t>% испол-нения</t>
  </si>
  <si>
    <t xml:space="preserve"> 1 15 00000 00 0000 000</t>
  </si>
  <si>
    <t>АДМИНИСТРАТИВНЫЕ ПЛАТЕЖИ И СБОРЫ</t>
  </si>
  <si>
    <t>ДОХОДЫ ОТ ОКАЗАНИЯ ПЛАТНЫХ УСЛУГ (РАБОТ) И КОМПЕНСАЦИИ ЗАТРАТ ГОСУДАРСТВА</t>
  </si>
  <si>
    <t>тыс. рублей</t>
  </si>
  <si>
    <t xml:space="preserve"> 1 06 05000 02 0000 110 </t>
  </si>
  <si>
    <t>Налог на игорный бизнес</t>
  </si>
  <si>
    <t>Акцизы на алкогольную продукцию</t>
  </si>
  <si>
    <t>Акцизы на нефтепродукты</t>
  </si>
  <si>
    <t>% исполнения</t>
  </si>
  <si>
    <t xml:space="preserve"> 1 17 00000 00 0000 000</t>
  </si>
  <si>
    <t>ПРОЧИЕ НЕНАЛОГОВЫЕ ДОХОДЫ</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</si>
  <si>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</si>
  <si>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</si>
  <si>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Дотации бюджетам субъектов Российской Федерации на выравнивание бюджетной обеспеченности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</si>
  <si>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</si>
  <si>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Ожидаемое 2020 года</t>
  </si>
  <si>
    <t xml:space="preserve"> 2 18 00000 00 0000 000</t>
  </si>
  <si>
    <t xml:space="preserve"> 2 02 40000 00 0000 000</t>
  </si>
  <si>
    <t>Доходы бюджетов бюджетной системы Российской Федерации от возврата бюджетами бюджетной системы Российской Федерации и организациями субсидий, субвенций и иных межбюджетных трансфертов, имеющих целевое назначение, прошлых лет</t>
  </si>
  <si>
    <t>Безвозмездные поступления от государственных (муниципальных) организаций</t>
  </si>
  <si>
    <t>Межбюджетные трансферты</t>
  </si>
  <si>
    <t>Ожидаемое 2021 года</t>
  </si>
  <si>
    <t xml:space="preserve"> 2 02 15001 02 0000 150</t>
  </si>
  <si>
    <t xml:space="preserve"> 2 02 15009 02 0000 150</t>
  </si>
  <si>
    <t xml:space="preserve"> 2 02 20000 00 0000 150</t>
  </si>
  <si>
    <t xml:space="preserve"> 2 02 30000 00 0000 150</t>
  </si>
  <si>
    <t>2 03 00000 00 0000 150</t>
  </si>
  <si>
    <t xml:space="preserve"> </t>
  </si>
  <si>
    <t xml:space="preserve"> 1 08 00000 00 0000 110</t>
  </si>
  <si>
    <t>ГОСУДАРСТВЕННАЯ ПОШЛИНА</t>
  </si>
  <si>
    <t>Ожидаемое 2022 года</t>
  </si>
  <si>
    <t>Оценка ожидаемого исполнения доходной части областного бюджета Новосибирской области на 2020 год и плановый период 2021 и 2022 годов</t>
  </si>
  <si>
    <t>-</t>
  </si>
  <si>
    <t xml:space="preserve"> 2 02 15002 02 0000 150</t>
  </si>
  <si>
    <t>Дотации бюджетам субъектов Российской Федерации на поддержку мер по обеспечению сбалансированности бюджетов</t>
  </si>
  <si>
    <t xml:space="preserve"> 2 02 15832 02 0000 150</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</si>
  <si>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</si>
  <si>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2 02 15853 02 0000 150</t>
  </si>
  <si>
    <t>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</si>
  <si>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2 02 15857 02 0000 150</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</si>
  <si>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</si>
  <si>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Утвержденный план на 2022 год (по Закону 454-ОЗ, ред. от 10.11.2020)</t>
  </si>
  <si>
    <t>Утвержденный план на 2021 год (по Закону 454-ОЗ, ред. от 10.11.2020)</t>
  </si>
  <si>
    <t>Утвержденный план на 2020 год (по Закону 454-ОЗ, ред. от 10.11.2020)</t>
  </si>
  <si>
    <t>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</si>
</sst>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0.0"/>
  </numFmts>
  <fonts count="17" x14ac:knownFonts="1">
    <font>
      <sz val="10"/>
      <name val="Arial Cyr"/>
      <charset val="204"/>
    </font>
    <font>
      <sz val="10"/>
      <name val="Times New Roman Cyr"/>
      <family val="1"/>
      <charset val="204"/>
    </font>
    <font>
      <sz val="10"/>
      <name val="Times New Roman"/>
      <family val="1"/>
      <charset val="204"/>
    </font>
    <font>
      <sz val="10"/>
      <name val="Arial Cyr"/>
      <charset val="204"/>
    </font>
    <font>
      <sz val="10"/>
      <name val="Arial"/>
      <family val="2"/>
      <charset val="204"/>
    </font>
    <font>
      <b/>
      <sz val="11"/>
      <name val="Times New Roman Cyr"/>
      <family val="1"/>
      <charset val="204"/>
    </font>
    <font>
      <sz val="11"/>
      <name val="Arial Cyr"/>
      <charset val="204"/>
    </font>
    <font>
      <sz val="10"/>
      <color indexed="8"/>
      <name val="Times New Roman Cyr"/>
      <family val="1"/>
      <charset val="204"/>
    </font>
    <font>
      <sz val="10"/>
      <name val="Times New Roman Cyr"/>
      <charset val="204"/>
    </font>
    <font>
      <i/>
      <sz val="10"/>
      <color indexed="8"/>
      <name val="Times New Roman Cyr"/>
      <charset val="204"/>
    </font>
    <font>
      <sz val="10"/>
      <color theme="1"/>
      <name val="Arial Cyr"/>
      <family val="2"/>
      <charset val="204"/>
    </font>
    <font>
      <sz val="10"/>
      <color theme="1"/>
      <name val="Times New Roman"/>
      <family val="1"/>
      <charset val="204"/>
    </font>
    <font>
      <i/>
      <sz val="10"/>
      <name val="Times New Roman Cyr"/>
      <charset val="204"/>
    </font>
    <font>
      <i/>
      <sz val="10"/>
      <name val="Times New Roman"/>
      <family val="1"/>
      <charset val="204"/>
    </font>
    <font>
      <i/>
      <sz val="10"/>
      <name val="Times New Roman"/>
      <family val="1"/>
    </font>
    <font>
      <sz val="10"/>
      <name val="Times New Roman"/>
      <family val="1"/>
    </font>
    <font>
      <i/>
      <sz val="10"/>
      <name val="Times New Roman Cyr"/>
      <family val="1"/>
      <charset val="20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4" fillId="0" borderId="0"/>
    <xf numFmtId="0" fontId="4" fillId="0" borderId="0"/>
    <xf numFmtId="0" fontId="2" fillId="0" borderId="0"/>
    <xf numFmtId="0" fontId="10" fillId="0" borderId="0"/>
    <xf numFmtId="0" fontId="3" fillId="0" borderId="0"/>
    <xf numFmtId="164" fontId="10" fillId="0" borderId="0" applyFont="0" applyFill="0" applyBorder="0" applyAlignment="0" applyProtection="0"/>
    <xf numFmtId="0" fontId="3" fillId="0" borderId="0"/>
  </cellStyleXfs>
  <cellXfs count="37">
    <xf numFmtId="0" fontId="0" fillId="0" borderId="0" xfId="0"/>
    <xf numFmtId="0" fontId="1" fillId="2" borderId="0" xfId="0" applyFont="1" applyFill="1"/>
    <xf numFmtId="0" fontId="1" fillId="2" borderId="0" xfId="0" applyFont="1" applyFill="1" applyAlignment="1">
      <alignment wrapText="1"/>
    </xf>
    <xf numFmtId="0" fontId="5" fillId="2" borderId="0" xfId="0" applyFont="1" applyFill="1" applyBorder="1" applyAlignment="1">
      <alignment horizontal="center" vertical="center" wrapText="1"/>
    </xf>
    <xf numFmtId="0" fontId="2" fillId="0" borderId="0" xfId="0" applyFont="1" applyBorder="1" applyAlignment="1">
      <alignment horizontal="center" vertical="center"/>
    </xf>
    <xf numFmtId="0" fontId="5"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165" fontId="8" fillId="0" borderId="1" xfId="0" applyNumberFormat="1" applyFont="1" applyFill="1" applyBorder="1" applyAlignment="1">
      <alignment vertical="center"/>
    </xf>
    <xf numFmtId="165" fontId="8" fillId="0" borderId="1" xfId="0" applyNumberFormat="1" applyFont="1" applyFill="1" applyBorder="1" applyAlignment="1"/>
    <xf numFmtId="0" fontId="1" fillId="0" borderId="0" xfId="0" applyFont="1" applyFill="1"/>
    <xf numFmtId="165" fontId="12" fillId="0" borderId="1" xfId="0" applyNumberFormat="1" applyFont="1" applyFill="1" applyBorder="1" applyAlignment="1"/>
    <xf numFmtId="0" fontId="1" fillId="2" borderId="0" xfId="0" applyFont="1" applyFill="1" applyAlignment="1">
      <alignment horizontal="left"/>
    </xf>
    <xf numFmtId="165" fontId="1" fillId="2" borderId="0" xfId="0" applyNumberFormat="1" applyFont="1" applyFill="1"/>
    <xf numFmtId="0" fontId="5" fillId="2" borderId="0" xfId="0" applyFont="1" applyFill="1" applyBorder="1" applyAlignment="1">
      <alignment horizontal="center" vertical="center" wrapText="1"/>
    </xf>
    <xf numFmtId="0" fontId="6" fillId="0" borderId="0" xfId="0" applyFont="1" applyBorder="1" applyAlignment="1">
      <alignment horizontal="center" vertical="center"/>
    </xf>
    <xf numFmtId="0" fontId="1" fillId="0" borderId="0" xfId="0" applyFont="1" applyFill="1" applyBorder="1"/>
    <xf numFmtId="0" fontId="5" fillId="2" borderId="0" xfId="0" applyFont="1" applyFill="1" applyBorder="1" applyAlignment="1">
      <alignment horizontal="center" vertical="center" wrapText="1"/>
    </xf>
    <xf numFmtId="0" fontId="6" fillId="0" borderId="0" xfId="0" applyFont="1" applyBorder="1" applyAlignment="1">
      <alignment horizontal="center" vertical="center"/>
    </xf>
    <xf numFmtId="0" fontId="1" fillId="2" borderId="0" xfId="0" applyFont="1" applyFill="1" applyAlignment="1">
      <alignment horizontal="center"/>
    </xf>
    <xf numFmtId="0" fontId="11" fillId="0"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165" fontId="1" fillId="0" borderId="1" xfId="0" applyNumberFormat="1" applyFont="1" applyFill="1" applyBorder="1" applyAlignment="1">
      <alignment vertical="center"/>
    </xf>
    <xf numFmtId="165" fontId="1" fillId="0" borderId="1" xfId="0" applyNumberFormat="1" applyFont="1" applyFill="1" applyBorder="1" applyAlignment="1">
      <alignment horizontal="right" vertical="center"/>
    </xf>
    <xf numFmtId="165" fontId="8" fillId="0" borderId="1" xfId="0" applyNumberFormat="1" applyFont="1" applyFill="1" applyBorder="1" applyAlignment="1">
      <alignment horizontal="right" vertical="center"/>
    </xf>
    <xf numFmtId="0" fontId="7" fillId="0" borderId="1" xfId="0" applyFont="1" applyFill="1" applyBorder="1" applyAlignment="1">
      <alignment horizontal="justify" vertical="top" wrapText="1"/>
    </xf>
    <xf numFmtId="165" fontId="8" fillId="0" borderId="1" xfId="0" applyNumberFormat="1" applyFont="1" applyFill="1" applyBorder="1" applyAlignment="1">
      <alignment horizontal="right"/>
    </xf>
    <xf numFmtId="165" fontId="1" fillId="0" borderId="1" xfId="0" applyNumberFormat="1" applyFont="1" applyFill="1" applyBorder="1" applyAlignment="1">
      <alignment horizontal="right"/>
    </xf>
    <xf numFmtId="0" fontId="7" fillId="0" borderId="1" xfId="0" applyFont="1" applyFill="1" applyBorder="1" applyAlignment="1">
      <alignment horizontal="left" vertical="center" wrapText="1"/>
    </xf>
    <xf numFmtId="0" fontId="9" fillId="0" borderId="1" xfId="0" applyFont="1" applyFill="1" applyBorder="1" applyAlignment="1">
      <alignment horizontal="justify" vertical="center" wrapText="1"/>
    </xf>
    <xf numFmtId="165" fontId="12" fillId="0" borderId="1" xfId="0" applyNumberFormat="1" applyFont="1" applyFill="1" applyBorder="1" applyAlignment="1">
      <alignment horizontal="right"/>
    </xf>
    <xf numFmtId="165" fontId="1" fillId="0" borderId="1" xfId="0" applyNumberFormat="1" applyFont="1" applyFill="1" applyBorder="1" applyAlignment="1"/>
    <xf numFmtId="0" fontId="13" fillId="0" borderId="1" xfId="5" applyFont="1" applyFill="1" applyBorder="1" applyAlignment="1">
      <alignment horizontal="left" vertical="top" wrapText="1"/>
    </xf>
    <xf numFmtId="0" fontId="14" fillId="0" borderId="1" xfId="5" applyFont="1" applyFill="1" applyBorder="1" applyAlignment="1">
      <alignment horizontal="justify" vertical="top" wrapText="1"/>
    </xf>
    <xf numFmtId="165" fontId="15" fillId="0" borderId="1" xfId="5" applyNumberFormat="1" applyFont="1" applyFill="1" applyBorder="1" applyAlignment="1"/>
    <xf numFmtId="0" fontId="16" fillId="0" borderId="1" xfId="5" applyFont="1" applyFill="1" applyBorder="1" applyAlignment="1">
      <alignment horizontal="justify" vertical="top" wrapText="1"/>
    </xf>
    <xf numFmtId="165" fontId="15" fillId="0" borderId="1" xfId="5" applyNumberFormat="1" applyFont="1" applyFill="1" applyBorder="1" applyAlignment="1">
      <alignment vertical="center"/>
    </xf>
    <xf numFmtId="0" fontId="1" fillId="0" borderId="1" xfId="0" applyFont="1" applyFill="1" applyBorder="1" applyAlignment="1">
      <alignment horizontal="left" vertical="top" wrapText="1"/>
    </xf>
  </cellXfs>
  <cellStyles count="8">
    <cellStyle name="Обычный" xfId="0" builtinId="0"/>
    <cellStyle name="Обычный 2" xfId="1"/>
    <cellStyle name="Обычный 2 2" xfId="2"/>
    <cellStyle name="Обычный 3" xfId="3"/>
    <cellStyle name="Обычный 4" xfId="4"/>
    <cellStyle name="Обычный 5" xfId="7"/>
    <cellStyle name="Обычный_Доходы" xfId="5"/>
    <cellStyle name="Финансовый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3"/>
  <sheetViews>
    <sheetView tabSelected="1" view="pageBreakPreview" zoomScaleNormal="100" zoomScaleSheetLayoutView="100" workbookViewId="0">
      <pane xSplit="2" ySplit="4" topLeftCell="C5" activePane="bottomRight" state="frozen"/>
      <selection pane="topRight" activeCell="C1" sqref="C1"/>
      <selection pane="bottomLeft" activeCell="A4" sqref="A4"/>
      <selection pane="bottomRight" activeCell="N37" sqref="A4:N37"/>
    </sheetView>
  </sheetViews>
  <sheetFormatPr defaultColWidth="9.140625" defaultRowHeight="12.75" x14ac:dyDescent="0.2"/>
  <cols>
    <col min="1" max="1" width="22" style="1" customWidth="1"/>
    <col min="2" max="2" width="55" style="2" customWidth="1"/>
    <col min="3" max="3" width="14" style="1" customWidth="1"/>
    <col min="4" max="4" width="12.28515625" style="9" bestFit="1" customWidth="1"/>
    <col min="5" max="5" width="8.28515625" style="1" bestFit="1" customWidth="1"/>
    <col min="6" max="6" width="11.140625" style="1" customWidth="1"/>
    <col min="7" max="7" width="13.140625" style="1" customWidth="1"/>
    <col min="8" max="8" width="12.28515625" style="1" bestFit="1" customWidth="1"/>
    <col min="9" max="9" width="8.28515625" style="1" bestFit="1" customWidth="1"/>
    <col min="10" max="10" width="11.140625" style="1" customWidth="1"/>
    <col min="11" max="11" width="13.28515625" style="1" customWidth="1"/>
    <col min="12" max="12" width="12.28515625" style="1" customWidth="1"/>
    <col min="13" max="13" width="10.7109375" style="1" customWidth="1"/>
    <col min="14" max="14" width="11.140625" style="1" customWidth="1"/>
    <col min="15" max="16" width="10" style="1" bestFit="1" customWidth="1"/>
    <col min="17" max="16384" width="9.140625" style="1"/>
  </cols>
  <sheetData>
    <row r="1" spans="1:16" ht="12.75" customHeight="1" x14ac:dyDescent="0.2">
      <c r="A1" s="16" t="s">
        <v>65</v>
      </c>
      <c r="B1" s="16"/>
      <c r="C1" s="16"/>
      <c r="D1" s="16"/>
      <c r="E1" s="16"/>
      <c r="F1" s="17"/>
      <c r="G1" s="17"/>
      <c r="H1" s="17"/>
      <c r="I1" s="17"/>
      <c r="J1" s="17"/>
      <c r="K1" s="17"/>
      <c r="L1" s="17"/>
      <c r="M1" s="17"/>
      <c r="N1" s="17"/>
    </row>
    <row r="2" spans="1:16" ht="12.75" customHeight="1" x14ac:dyDescent="0.2">
      <c r="A2" s="13"/>
      <c r="B2" s="13"/>
      <c r="C2" s="13"/>
      <c r="D2" s="13"/>
      <c r="E2" s="13"/>
      <c r="F2" s="14"/>
      <c r="G2" s="14"/>
      <c r="H2" s="14"/>
      <c r="I2" s="14"/>
      <c r="J2" s="14"/>
      <c r="K2" s="14"/>
      <c r="L2" s="14"/>
      <c r="M2" s="14"/>
      <c r="N2" s="14"/>
    </row>
    <row r="3" spans="1:16" ht="14.25" x14ac:dyDescent="0.2">
      <c r="A3" s="3"/>
      <c r="B3" s="3"/>
      <c r="C3" s="3"/>
      <c r="D3" s="5"/>
      <c r="E3" s="3"/>
      <c r="M3" s="4"/>
      <c r="N3" s="4" t="s">
        <v>37</v>
      </c>
    </row>
    <row r="4" spans="1:16" ht="63.75" x14ac:dyDescent="0.2">
      <c r="A4" s="6" t="s">
        <v>5</v>
      </c>
      <c r="B4" s="6" t="s">
        <v>27</v>
      </c>
      <c r="C4" s="19" t="s">
        <v>77</v>
      </c>
      <c r="D4" s="6" t="s">
        <v>49</v>
      </c>
      <c r="E4" s="6" t="s">
        <v>33</v>
      </c>
      <c r="F4" s="6" t="s">
        <v>31</v>
      </c>
      <c r="G4" s="19" t="s">
        <v>76</v>
      </c>
      <c r="H4" s="6" t="s">
        <v>55</v>
      </c>
      <c r="I4" s="6" t="s">
        <v>33</v>
      </c>
      <c r="J4" s="6" t="s">
        <v>31</v>
      </c>
      <c r="K4" s="19" t="s">
        <v>75</v>
      </c>
      <c r="L4" s="6" t="s">
        <v>64</v>
      </c>
      <c r="M4" s="6" t="s">
        <v>42</v>
      </c>
      <c r="N4" s="6" t="s">
        <v>31</v>
      </c>
    </row>
    <row r="5" spans="1:16" x14ac:dyDescent="0.2">
      <c r="A5" s="20" t="s">
        <v>20</v>
      </c>
      <c r="B5" s="20" t="s">
        <v>28</v>
      </c>
      <c r="C5" s="21">
        <f>C6+C7+C8+C11+C12+C13+C14+C15+C16+C17+C18+C19+C20+C21+C22+C23+C24</f>
        <v>134775305.19999999</v>
      </c>
      <c r="D5" s="21">
        <f>D6+D7+D8+D11+D12+D13+D14+D15+D16+D17+D18+D19+D20+D21+D22+D23+D24</f>
        <v>134775305.19999999</v>
      </c>
      <c r="E5" s="22">
        <f>D5/C5*100</f>
        <v>100</v>
      </c>
      <c r="F5" s="23">
        <f t="shared" ref="F5:F24" si="0">D5-C5</f>
        <v>0</v>
      </c>
      <c r="G5" s="21">
        <f>G6+G7+G8+G11+G12+G13+G14+G15+G16+G17+G18+G19+G20+G21+G22+G23+G24</f>
        <v>148041583</v>
      </c>
      <c r="H5" s="21">
        <f>H6+H7+H8+H11+H12+H13+H14+H15+H16+H17+H18+H19+H20+H21+H22+H23+H24</f>
        <v>148041583</v>
      </c>
      <c r="I5" s="23">
        <f t="shared" ref="I5:I37" si="1">H5/G5*100</f>
        <v>100</v>
      </c>
      <c r="J5" s="23">
        <f t="shared" ref="J5:J24" si="2">H5-G5</f>
        <v>0</v>
      </c>
      <c r="K5" s="21">
        <f>K6+K7+K8+K11+K12+K13+K14+K15+K16+K17+K18+K19+K20+K21+K22+K23+K24</f>
        <v>161655479</v>
      </c>
      <c r="L5" s="21">
        <f>L6+L7+L8+L11+L12+L13+L14+L15+L16+L17+L18+L19+L20+L21+L22+L23+L24</f>
        <v>161655479</v>
      </c>
      <c r="M5" s="23">
        <f t="shared" ref="M5:M37" si="3">L5/K5*100</f>
        <v>100</v>
      </c>
      <c r="N5" s="23">
        <f t="shared" ref="N5:N37" si="4">L5-K5</f>
        <v>0</v>
      </c>
    </row>
    <row r="6" spans="1:16" x14ac:dyDescent="0.2">
      <c r="A6" s="20" t="s">
        <v>21</v>
      </c>
      <c r="B6" s="24" t="s">
        <v>9</v>
      </c>
      <c r="C6" s="7">
        <v>43909592.899999999</v>
      </c>
      <c r="D6" s="7">
        <v>43909592.899999999</v>
      </c>
      <c r="E6" s="23">
        <f t="shared" ref="E6:E13" si="5">D6/C6*100</f>
        <v>100</v>
      </c>
      <c r="F6" s="23">
        <f t="shared" si="0"/>
        <v>0</v>
      </c>
      <c r="G6" s="21">
        <v>46187878</v>
      </c>
      <c r="H6" s="21">
        <v>46187878</v>
      </c>
      <c r="I6" s="22">
        <f t="shared" si="1"/>
        <v>100</v>
      </c>
      <c r="J6" s="22">
        <f t="shared" si="2"/>
        <v>0</v>
      </c>
      <c r="K6" s="21">
        <v>49097714</v>
      </c>
      <c r="L6" s="21">
        <v>49097714</v>
      </c>
      <c r="M6" s="22">
        <f t="shared" si="3"/>
        <v>100</v>
      </c>
      <c r="N6" s="22">
        <f t="shared" si="4"/>
        <v>0</v>
      </c>
      <c r="O6" s="12"/>
      <c r="P6" s="12"/>
    </row>
    <row r="7" spans="1:16" x14ac:dyDescent="0.2">
      <c r="A7" s="20" t="s">
        <v>22</v>
      </c>
      <c r="B7" s="24" t="s">
        <v>11</v>
      </c>
      <c r="C7" s="7">
        <v>43236842.200000003</v>
      </c>
      <c r="D7" s="7">
        <v>43236842.200000003</v>
      </c>
      <c r="E7" s="23">
        <f t="shared" si="5"/>
        <v>100</v>
      </c>
      <c r="F7" s="23">
        <f t="shared" si="0"/>
        <v>0</v>
      </c>
      <c r="G7" s="21">
        <v>45758122</v>
      </c>
      <c r="H7" s="21">
        <v>45758122</v>
      </c>
      <c r="I7" s="22">
        <f t="shared" si="1"/>
        <v>100</v>
      </c>
      <c r="J7" s="22">
        <f t="shared" si="2"/>
        <v>0</v>
      </c>
      <c r="K7" s="21">
        <v>49104547.100000001</v>
      </c>
      <c r="L7" s="21">
        <v>49104547.100000001</v>
      </c>
      <c r="M7" s="22">
        <f t="shared" si="3"/>
        <v>100</v>
      </c>
      <c r="N7" s="22">
        <f t="shared" si="4"/>
        <v>0</v>
      </c>
    </row>
    <row r="8" spans="1:16" ht="25.5" x14ac:dyDescent="0.2">
      <c r="A8" s="20" t="s">
        <v>23</v>
      </c>
      <c r="B8" s="24" t="s">
        <v>14</v>
      </c>
      <c r="C8" s="8">
        <f>C9+C10</f>
        <v>18259229.899999999</v>
      </c>
      <c r="D8" s="8">
        <f>D9+D10</f>
        <v>18259229.899999999</v>
      </c>
      <c r="E8" s="25">
        <f t="shared" si="5"/>
        <v>100</v>
      </c>
      <c r="F8" s="23">
        <f t="shared" si="0"/>
        <v>0</v>
      </c>
      <c r="G8" s="8">
        <f>G9+G10</f>
        <v>22147903</v>
      </c>
      <c r="H8" s="8">
        <f>H9+H10</f>
        <v>22147903</v>
      </c>
      <c r="I8" s="26">
        <f t="shared" si="1"/>
        <v>100</v>
      </c>
      <c r="J8" s="22">
        <f t="shared" si="2"/>
        <v>0</v>
      </c>
      <c r="K8" s="8">
        <f>K9+K10</f>
        <v>25305749</v>
      </c>
      <c r="L8" s="8">
        <f>L9+L10</f>
        <v>25305749</v>
      </c>
      <c r="M8" s="26">
        <f t="shared" si="3"/>
        <v>100</v>
      </c>
      <c r="N8" s="22">
        <f t="shared" si="4"/>
        <v>0</v>
      </c>
    </row>
    <row r="9" spans="1:16" x14ac:dyDescent="0.2">
      <c r="A9" s="27"/>
      <c r="B9" s="28" t="s">
        <v>40</v>
      </c>
      <c r="C9" s="10">
        <v>10647136</v>
      </c>
      <c r="D9" s="10">
        <v>10647136</v>
      </c>
      <c r="E9" s="29">
        <f t="shared" si="5"/>
        <v>100</v>
      </c>
      <c r="F9" s="23">
        <f t="shared" si="0"/>
        <v>0</v>
      </c>
      <c r="G9" s="10">
        <v>11524787</v>
      </c>
      <c r="H9" s="10">
        <v>11524787</v>
      </c>
      <c r="I9" s="10">
        <f>H9/G9*100</f>
        <v>100</v>
      </c>
      <c r="J9" s="22">
        <f t="shared" si="2"/>
        <v>0</v>
      </c>
      <c r="K9" s="10">
        <v>12369440</v>
      </c>
      <c r="L9" s="10">
        <v>12369440</v>
      </c>
      <c r="M9" s="10">
        <f>L9/K9*100</f>
        <v>100</v>
      </c>
      <c r="N9" s="22">
        <f t="shared" si="4"/>
        <v>0</v>
      </c>
    </row>
    <row r="10" spans="1:16" x14ac:dyDescent="0.2">
      <c r="A10" s="27"/>
      <c r="B10" s="28" t="s">
        <v>41</v>
      </c>
      <c r="C10" s="10">
        <v>7612093.9000000004</v>
      </c>
      <c r="D10" s="10">
        <v>7612093.9000000004</v>
      </c>
      <c r="E10" s="29">
        <f t="shared" si="5"/>
        <v>100</v>
      </c>
      <c r="F10" s="23">
        <f t="shared" si="0"/>
        <v>0</v>
      </c>
      <c r="G10" s="10">
        <v>10623116</v>
      </c>
      <c r="H10" s="10">
        <v>10623116</v>
      </c>
      <c r="I10" s="10">
        <f>H10/G10*100</f>
        <v>100</v>
      </c>
      <c r="J10" s="22">
        <f t="shared" si="2"/>
        <v>0</v>
      </c>
      <c r="K10" s="10">
        <v>12936309</v>
      </c>
      <c r="L10" s="10">
        <v>12936309</v>
      </c>
      <c r="M10" s="10">
        <f>L10/K10*100</f>
        <v>100</v>
      </c>
      <c r="N10" s="22">
        <f t="shared" si="4"/>
        <v>0</v>
      </c>
    </row>
    <row r="11" spans="1:16" ht="25.5" x14ac:dyDescent="0.2">
      <c r="A11" s="20" t="s">
        <v>6</v>
      </c>
      <c r="B11" s="24" t="s">
        <v>12</v>
      </c>
      <c r="C11" s="8">
        <v>12716609.199999999</v>
      </c>
      <c r="D11" s="8">
        <v>12716609.199999999</v>
      </c>
      <c r="E11" s="25">
        <f t="shared" si="5"/>
        <v>100</v>
      </c>
      <c r="F11" s="23">
        <f t="shared" si="0"/>
        <v>0</v>
      </c>
      <c r="G11" s="30">
        <v>16501947.5</v>
      </c>
      <c r="H11" s="30">
        <v>16501947.5</v>
      </c>
      <c r="I11" s="26">
        <f t="shared" si="1"/>
        <v>100</v>
      </c>
      <c r="J11" s="22">
        <f t="shared" si="2"/>
        <v>0</v>
      </c>
      <c r="K11" s="30">
        <v>20294986.800000001</v>
      </c>
      <c r="L11" s="30">
        <v>20294986.800000001</v>
      </c>
      <c r="M11" s="26">
        <f t="shared" si="3"/>
        <v>100</v>
      </c>
      <c r="N11" s="22">
        <f t="shared" si="4"/>
        <v>0</v>
      </c>
    </row>
    <row r="12" spans="1:16" x14ac:dyDescent="0.2">
      <c r="A12" s="20" t="s">
        <v>24</v>
      </c>
      <c r="B12" s="24" t="s">
        <v>15</v>
      </c>
      <c r="C12" s="7">
        <v>11051980</v>
      </c>
      <c r="D12" s="7">
        <v>11051980</v>
      </c>
      <c r="E12" s="23">
        <f t="shared" si="5"/>
        <v>100</v>
      </c>
      <c r="F12" s="23">
        <f t="shared" si="0"/>
        <v>0</v>
      </c>
      <c r="G12" s="21">
        <v>11570467</v>
      </c>
      <c r="H12" s="21">
        <v>11570467</v>
      </c>
      <c r="I12" s="22">
        <f t="shared" si="1"/>
        <v>100</v>
      </c>
      <c r="J12" s="22">
        <f t="shared" si="2"/>
        <v>0</v>
      </c>
      <c r="K12" s="21">
        <v>11825017</v>
      </c>
      <c r="L12" s="21">
        <v>11825017</v>
      </c>
      <c r="M12" s="22">
        <f t="shared" si="3"/>
        <v>100</v>
      </c>
      <c r="N12" s="22">
        <f t="shared" si="4"/>
        <v>0</v>
      </c>
    </row>
    <row r="13" spans="1:16" x14ac:dyDescent="0.2">
      <c r="A13" s="20" t="s">
        <v>25</v>
      </c>
      <c r="B13" s="24" t="s">
        <v>16</v>
      </c>
      <c r="C13" s="8">
        <v>2038073.4</v>
      </c>
      <c r="D13" s="8">
        <v>2038073.4</v>
      </c>
      <c r="E13" s="23">
        <f t="shared" si="5"/>
        <v>100</v>
      </c>
      <c r="F13" s="23">
        <f t="shared" si="0"/>
        <v>0</v>
      </c>
      <c r="G13" s="21">
        <v>2093340.7</v>
      </c>
      <c r="H13" s="21">
        <v>2093340.7</v>
      </c>
      <c r="I13" s="22">
        <f t="shared" si="1"/>
        <v>100</v>
      </c>
      <c r="J13" s="22">
        <f t="shared" si="2"/>
        <v>0</v>
      </c>
      <c r="K13" s="21">
        <v>2150753.7000000002</v>
      </c>
      <c r="L13" s="21">
        <v>2150753.7000000002</v>
      </c>
      <c r="M13" s="22">
        <f t="shared" si="3"/>
        <v>100</v>
      </c>
      <c r="N13" s="22">
        <f t="shared" si="4"/>
        <v>0</v>
      </c>
    </row>
    <row r="14" spans="1:16" x14ac:dyDescent="0.2">
      <c r="A14" s="20" t="s">
        <v>38</v>
      </c>
      <c r="B14" s="24" t="s">
        <v>39</v>
      </c>
      <c r="C14" s="8">
        <v>10080</v>
      </c>
      <c r="D14" s="8">
        <v>10080</v>
      </c>
      <c r="E14" s="23"/>
      <c r="F14" s="23">
        <f t="shared" si="0"/>
        <v>0</v>
      </c>
      <c r="G14" s="7">
        <v>10080</v>
      </c>
      <c r="H14" s="7">
        <v>10080</v>
      </c>
      <c r="I14" s="22">
        <f t="shared" si="1"/>
        <v>100</v>
      </c>
      <c r="J14" s="22">
        <f t="shared" si="2"/>
        <v>0</v>
      </c>
      <c r="K14" s="21">
        <v>10080</v>
      </c>
      <c r="L14" s="21">
        <v>10080</v>
      </c>
      <c r="M14" s="22">
        <f t="shared" si="3"/>
        <v>100</v>
      </c>
      <c r="N14" s="22">
        <f t="shared" si="4"/>
        <v>0</v>
      </c>
    </row>
    <row r="15" spans="1:16" x14ac:dyDescent="0.2">
      <c r="A15" s="20" t="s">
        <v>26</v>
      </c>
      <c r="B15" s="24" t="s">
        <v>17</v>
      </c>
      <c r="C15" s="8">
        <v>1510413.7</v>
      </c>
      <c r="D15" s="8">
        <v>1510413.7</v>
      </c>
      <c r="E15" s="23">
        <f t="shared" ref="E15:E23" si="6">D15/C15*100</f>
        <v>100</v>
      </c>
      <c r="F15" s="23">
        <f t="shared" si="0"/>
        <v>0</v>
      </c>
      <c r="G15" s="21">
        <v>1745875</v>
      </c>
      <c r="H15" s="21">
        <v>1745875</v>
      </c>
      <c r="I15" s="22">
        <f t="shared" si="1"/>
        <v>100</v>
      </c>
      <c r="J15" s="22">
        <f t="shared" si="2"/>
        <v>0</v>
      </c>
      <c r="K15" s="21">
        <v>1807697.3</v>
      </c>
      <c r="L15" s="21">
        <v>1807697.3</v>
      </c>
      <c r="M15" s="22">
        <f t="shared" si="3"/>
        <v>100</v>
      </c>
      <c r="N15" s="22">
        <f t="shared" si="4"/>
        <v>0</v>
      </c>
    </row>
    <row r="16" spans="1:16" ht="25.5" x14ac:dyDescent="0.2">
      <c r="A16" s="20" t="s">
        <v>30</v>
      </c>
      <c r="B16" s="24" t="s">
        <v>29</v>
      </c>
      <c r="C16" s="8">
        <v>6022.5</v>
      </c>
      <c r="D16" s="8">
        <v>6022.5</v>
      </c>
      <c r="E16" s="25">
        <f t="shared" si="6"/>
        <v>100</v>
      </c>
      <c r="F16" s="23">
        <f t="shared" si="0"/>
        <v>0</v>
      </c>
      <c r="G16" s="30">
        <v>6275.4</v>
      </c>
      <c r="H16" s="30">
        <v>6275.4</v>
      </c>
      <c r="I16" s="26">
        <f t="shared" si="1"/>
        <v>100</v>
      </c>
      <c r="J16" s="22">
        <f t="shared" si="2"/>
        <v>0</v>
      </c>
      <c r="K16" s="30">
        <v>6539</v>
      </c>
      <c r="L16" s="30">
        <v>6539</v>
      </c>
      <c r="M16" s="26">
        <f t="shared" si="3"/>
        <v>100</v>
      </c>
      <c r="N16" s="22">
        <f t="shared" si="4"/>
        <v>0</v>
      </c>
    </row>
    <row r="17" spans="1:14" x14ac:dyDescent="0.2">
      <c r="A17" s="20" t="s">
        <v>62</v>
      </c>
      <c r="B17" s="24" t="s">
        <v>63</v>
      </c>
      <c r="C17" s="8">
        <v>449557.5</v>
      </c>
      <c r="D17" s="8">
        <f>449557.5</f>
        <v>449557.5</v>
      </c>
      <c r="E17" s="26">
        <f t="shared" si="6"/>
        <v>100</v>
      </c>
      <c r="F17" s="23">
        <f t="shared" si="0"/>
        <v>0</v>
      </c>
      <c r="G17" s="30">
        <v>445411.7</v>
      </c>
      <c r="H17" s="30">
        <v>445411.7</v>
      </c>
      <c r="I17" s="26">
        <f t="shared" si="1"/>
        <v>100</v>
      </c>
      <c r="J17" s="22">
        <f t="shared" si="2"/>
        <v>0</v>
      </c>
      <c r="K17" s="30">
        <v>451952.5</v>
      </c>
      <c r="L17" s="30">
        <v>451952.5</v>
      </c>
      <c r="M17" s="26">
        <f t="shared" si="3"/>
        <v>100</v>
      </c>
      <c r="N17" s="22">
        <f t="shared" si="4"/>
        <v>0</v>
      </c>
    </row>
    <row r="18" spans="1:14" ht="38.25" x14ac:dyDescent="0.2">
      <c r="A18" s="20" t="s">
        <v>0</v>
      </c>
      <c r="B18" s="24" t="s">
        <v>18</v>
      </c>
      <c r="C18" s="8">
        <v>156898.70000000001</v>
      </c>
      <c r="D18" s="8">
        <v>156898.70000000001</v>
      </c>
      <c r="E18" s="26">
        <f t="shared" si="6"/>
        <v>100</v>
      </c>
      <c r="F18" s="23">
        <f t="shared" si="0"/>
        <v>0</v>
      </c>
      <c r="G18" s="30">
        <v>161303.9</v>
      </c>
      <c r="H18" s="30">
        <v>161303.9</v>
      </c>
      <c r="I18" s="26">
        <f t="shared" si="1"/>
        <v>100</v>
      </c>
      <c r="J18" s="22">
        <f t="shared" si="2"/>
        <v>0</v>
      </c>
      <c r="K18" s="30">
        <v>166779.20000000001</v>
      </c>
      <c r="L18" s="30">
        <v>166779.20000000001</v>
      </c>
      <c r="M18" s="26">
        <f t="shared" si="3"/>
        <v>100</v>
      </c>
      <c r="N18" s="22">
        <f t="shared" si="4"/>
        <v>0</v>
      </c>
    </row>
    <row r="19" spans="1:14" x14ac:dyDescent="0.2">
      <c r="A19" s="20" t="s">
        <v>1</v>
      </c>
      <c r="B19" s="24" t="s">
        <v>13</v>
      </c>
      <c r="C19" s="8">
        <v>121401</v>
      </c>
      <c r="D19" s="8">
        <v>121401</v>
      </c>
      <c r="E19" s="26">
        <f t="shared" si="6"/>
        <v>100</v>
      </c>
      <c r="F19" s="23">
        <f t="shared" si="0"/>
        <v>0</v>
      </c>
      <c r="G19" s="30">
        <v>129472.1</v>
      </c>
      <c r="H19" s="30">
        <v>129472.1</v>
      </c>
      <c r="I19" s="26">
        <f t="shared" si="1"/>
        <v>100</v>
      </c>
      <c r="J19" s="22">
        <f t="shared" si="2"/>
        <v>0</v>
      </c>
      <c r="K19" s="30">
        <v>138269</v>
      </c>
      <c r="L19" s="30">
        <v>138269</v>
      </c>
      <c r="M19" s="26">
        <f t="shared" si="3"/>
        <v>100</v>
      </c>
      <c r="N19" s="22">
        <f t="shared" si="4"/>
        <v>0</v>
      </c>
    </row>
    <row r="20" spans="1:14" ht="26.25" customHeight="1" x14ac:dyDescent="0.2">
      <c r="A20" s="20" t="s">
        <v>7</v>
      </c>
      <c r="B20" s="24" t="s">
        <v>36</v>
      </c>
      <c r="C20" s="8">
        <v>152305.60000000001</v>
      </c>
      <c r="D20" s="8">
        <f>152305.6</f>
        <v>152305.60000000001</v>
      </c>
      <c r="E20" s="26">
        <f t="shared" si="6"/>
        <v>100</v>
      </c>
      <c r="F20" s="23">
        <f t="shared" si="0"/>
        <v>0</v>
      </c>
      <c r="G20" s="30">
        <v>156324.9</v>
      </c>
      <c r="H20" s="30">
        <v>156324.9</v>
      </c>
      <c r="I20" s="26">
        <f t="shared" si="1"/>
        <v>100</v>
      </c>
      <c r="J20" s="22">
        <f t="shared" si="2"/>
        <v>0</v>
      </c>
      <c r="K20" s="30">
        <v>158389.6</v>
      </c>
      <c r="L20" s="30">
        <v>158389.6</v>
      </c>
      <c r="M20" s="26">
        <f t="shared" si="3"/>
        <v>100</v>
      </c>
      <c r="N20" s="22">
        <f t="shared" si="4"/>
        <v>0</v>
      </c>
    </row>
    <row r="21" spans="1:14" ht="25.5" x14ac:dyDescent="0.2">
      <c r="A21" s="20" t="s">
        <v>2</v>
      </c>
      <c r="B21" s="24" t="s">
        <v>8</v>
      </c>
      <c r="C21" s="8">
        <v>45594.1</v>
      </c>
      <c r="D21" s="8">
        <v>45594.1</v>
      </c>
      <c r="E21" s="26">
        <f t="shared" si="6"/>
        <v>100</v>
      </c>
      <c r="F21" s="23">
        <f t="shared" si="0"/>
        <v>0</v>
      </c>
      <c r="G21" s="30">
        <v>8984.7999999999993</v>
      </c>
      <c r="H21" s="30">
        <v>8984.7999999999993</v>
      </c>
      <c r="I21" s="26"/>
      <c r="J21" s="22">
        <f t="shared" si="2"/>
        <v>0</v>
      </c>
      <c r="K21" s="30">
        <v>9311.7999999999993</v>
      </c>
      <c r="L21" s="30">
        <v>9311.7999999999993</v>
      </c>
      <c r="M21" s="26"/>
      <c r="N21" s="22">
        <f t="shared" si="4"/>
        <v>0</v>
      </c>
    </row>
    <row r="22" spans="1:14" x14ac:dyDescent="0.2">
      <c r="A22" s="20" t="s">
        <v>34</v>
      </c>
      <c r="B22" s="24" t="s">
        <v>35</v>
      </c>
      <c r="C22" s="8">
        <v>374.8</v>
      </c>
      <c r="D22" s="8">
        <v>374.8</v>
      </c>
      <c r="E22" s="26">
        <f t="shared" si="6"/>
        <v>100</v>
      </c>
      <c r="F22" s="23">
        <f t="shared" si="0"/>
        <v>0</v>
      </c>
      <c r="G22" s="21">
        <v>374.8</v>
      </c>
      <c r="H22" s="21">
        <v>374.8</v>
      </c>
      <c r="I22" s="26">
        <f t="shared" si="1"/>
        <v>100</v>
      </c>
      <c r="J22" s="22">
        <f t="shared" si="2"/>
        <v>0</v>
      </c>
      <c r="K22" s="21">
        <v>374.8</v>
      </c>
      <c r="L22" s="21">
        <v>374.8</v>
      </c>
      <c r="M22" s="26">
        <f t="shared" si="3"/>
        <v>100</v>
      </c>
      <c r="N22" s="22">
        <f t="shared" si="4"/>
        <v>0</v>
      </c>
    </row>
    <row r="23" spans="1:14" x14ac:dyDescent="0.2">
      <c r="A23" s="20" t="s">
        <v>3</v>
      </c>
      <c r="B23" s="24" t="s">
        <v>19</v>
      </c>
      <c r="C23" s="8">
        <v>1110328.2</v>
      </c>
      <c r="D23" s="8">
        <f>1110328.2</f>
        <v>1110328.2</v>
      </c>
      <c r="E23" s="22">
        <f t="shared" si="6"/>
        <v>100</v>
      </c>
      <c r="F23" s="23">
        <f t="shared" si="0"/>
        <v>0</v>
      </c>
      <c r="G23" s="21">
        <v>1117820.7</v>
      </c>
      <c r="H23" s="21">
        <v>1117820.7</v>
      </c>
      <c r="I23" s="22">
        <f t="shared" si="1"/>
        <v>100</v>
      </c>
      <c r="J23" s="22">
        <f t="shared" si="2"/>
        <v>0</v>
      </c>
      <c r="K23" s="21">
        <v>1127316.7</v>
      </c>
      <c r="L23" s="21">
        <v>1127316.7</v>
      </c>
      <c r="M23" s="22">
        <f t="shared" si="3"/>
        <v>100</v>
      </c>
      <c r="N23" s="22">
        <f t="shared" si="4"/>
        <v>0</v>
      </c>
    </row>
    <row r="24" spans="1:14" x14ac:dyDescent="0.2">
      <c r="A24" s="20" t="s">
        <v>43</v>
      </c>
      <c r="B24" s="24" t="s">
        <v>44</v>
      </c>
      <c r="C24" s="8">
        <v>1.5</v>
      </c>
      <c r="D24" s="8">
        <v>1.5</v>
      </c>
      <c r="E24" s="22">
        <f>D24/C24*100</f>
        <v>100</v>
      </c>
      <c r="F24" s="23">
        <f t="shared" si="0"/>
        <v>0</v>
      </c>
      <c r="G24" s="21">
        <v>1.5</v>
      </c>
      <c r="H24" s="21">
        <v>1.5</v>
      </c>
      <c r="I24" s="22">
        <f>H24/G24*100</f>
        <v>100</v>
      </c>
      <c r="J24" s="22">
        <f t="shared" si="2"/>
        <v>0</v>
      </c>
      <c r="K24" s="21">
        <v>1.5</v>
      </c>
      <c r="L24" s="21">
        <v>1.5</v>
      </c>
      <c r="M24" s="22">
        <f>L24/K24*100</f>
        <v>100</v>
      </c>
      <c r="N24" s="22">
        <f t="shared" si="4"/>
        <v>0</v>
      </c>
    </row>
    <row r="25" spans="1:14" x14ac:dyDescent="0.2">
      <c r="A25" s="20" t="s">
        <v>4</v>
      </c>
      <c r="B25" s="20" t="s">
        <v>32</v>
      </c>
      <c r="C25" s="23">
        <f>SUM(C26:C36)</f>
        <v>68014499.213170007</v>
      </c>
      <c r="D25" s="23">
        <f>SUM(D26:D36)</f>
        <v>68014499.213170007</v>
      </c>
      <c r="E25" s="22">
        <f>D25/C25*100</f>
        <v>100</v>
      </c>
      <c r="F25" s="23">
        <f>F26+F28+F29+F33+F34+F27+F32+F35+F31+F30</f>
        <v>0</v>
      </c>
      <c r="G25" s="23">
        <f>G26+G28+G29+G33+G34+G27+G32+G35+G36</f>
        <v>36956565.651359998</v>
      </c>
      <c r="H25" s="23">
        <f>H26+H28+H29+H33+H34+H27+H32+H35+H36</f>
        <v>36956565.651359998</v>
      </c>
      <c r="I25" s="23">
        <f t="shared" si="1"/>
        <v>100</v>
      </c>
      <c r="J25" s="23">
        <f>H25-G25</f>
        <v>0</v>
      </c>
      <c r="K25" s="23">
        <f>K26+K28+K33+K34+K27+K29+K32</f>
        <v>33447345.5</v>
      </c>
      <c r="L25" s="23">
        <f>L26+L28+L33+L34+L27+L29+L32</f>
        <v>33447345.5</v>
      </c>
      <c r="M25" s="23">
        <f t="shared" si="3"/>
        <v>100</v>
      </c>
      <c r="N25" s="23">
        <f t="shared" si="4"/>
        <v>0</v>
      </c>
    </row>
    <row r="26" spans="1:14" ht="25.5" x14ac:dyDescent="0.2">
      <c r="A26" s="31" t="s">
        <v>56</v>
      </c>
      <c r="B26" s="32" t="s">
        <v>47</v>
      </c>
      <c r="C26" s="8">
        <v>6404851.5</v>
      </c>
      <c r="D26" s="8">
        <v>6404851.5</v>
      </c>
      <c r="E26" s="8">
        <f>D26/C26*100</f>
        <v>100</v>
      </c>
      <c r="F26" s="25">
        <f>D26-C26</f>
        <v>0</v>
      </c>
      <c r="G26" s="33">
        <v>2938075.3</v>
      </c>
      <c r="H26" s="33">
        <v>2938075.3</v>
      </c>
      <c r="I26" s="25">
        <f t="shared" si="1"/>
        <v>100</v>
      </c>
      <c r="J26" s="25">
        <f t="shared" ref="J26:J33" si="7">H26-G26</f>
        <v>0</v>
      </c>
      <c r="K26" s="33">
        <v>1305456.1000000001</v>
      </c>
      <c r="L26" s="33">
        <v>1305456.1000000001</v>
      </c>
      <c r="M26" s="25">
        <f t="shared" si="3"/>
        <v>100</v>
      </c>
      <c r="N26" s="25">
        <f t="shared" si="4"/>
        <v>0</v>
      </c>
    </row>
    <row r="27" spans="1:14" ht="38.25" x14ac:dyDescent="0.2">
      <c r="A27" s="31" t="s">
        <v>67</v>
      </c>
      <c r="B27" s="32" t="s">
        <v>68</v>
      </c>
      <c r="C27" s="8">
        <v>5136961.0999999996</v>
      </c>
      <c r="D27" s="8">
        <v>5136961.0999999996</v>
      </c>
      <c r="E27" s="8">
        <f>D27/C27*100</f>
        <v>100</v>
      </c>
      <c r="F27" s="25">
        <f t="shared" ref="F27:F36" si="8">D27-C27</f>
        <v>0</v>
      </c>
      <c r="G27" s="33">
        <v>0</v>
      </c>
      <c r="H27" s="33">
        <v>0</v>
      </c>
      <c r="I27" s="25" t="s">
        <v>66</v>
      </c>
      <c r="J27" s="25">
        <f t="shared" si="7"/>
        <v>0</v>
      </c>
      <c r="K27" s="33">
        <v>0</v>
      </c>
      <c r="L27" s="33">
        <v>0</v>
      </c>
      <c r="M27" s="25" t="s">
        <v>66</v>
      </c>
      <c r="N27" s="25">
        <f t="shared" si="4"/>
        <v>0</v>
      </c>
    </row>
    <row r="28" spans="1:14" ht="38.25" x14ac:dyDescent="0.2">
      <c r="A28" s="31" t="s">
        <v>57</v>
      </c>
      <c r="B28" s="32" t="s">
        <v>48</v>
      </c>
      <c r="C28" s="8">
        <v>2546790</v>
      </c>
      <c r="D28" s="8">
        <v>2546790</v>
      </c>
      <c r="E28" s="25">
        <f t="shared" ref="E28:E36" si="9">D28/C28*100</f>
        <v>100</v>
      </c>
      <c r="F28" s="25">
        <f t="shared" si="8"/>
        <v>0</v>
      </c>
      <c r="G28" s="33">
        <v>0</v>
      </c>
      <c r="H28" s="33">
        <v>0</v>
      </c>
      <c r="I28" s="25" t="s">
        <v>66</v>
      </c>
      <c r="J28" s="25">
        <f t="shared" si="7"/>
        <v>0</v>
      </c>
      <c r="K28" s="33">
        <v>0</v>
      </c>
      <c r="L28" s="33">
        <v>0</v>
      </c>
      <c r="M28" s="25" t="s">
        <v>66</v>
      </c>
      <c r="N28" s="25">
        <f t="shared" si="4"/>
        <v>0</v>
      </c>
    </row>
    <row r="29" spans="1:14" ht="76.5" x14ac:dyDescent="0.2">
      <c r="A29" s="31" t="s">
        <v>69</v>
      </c>
      <c r="B29" s="32" t="s">
        <v>70</v>
      </c>
      <c r="C29" s="8">
        <v>1766400</v>
      </c>
      <c r="D29" s="8">
        <v>1766400</v>
      </c>
      <c r="E29" s="25">
        <f t="shared" si="9"/>
        <v>100</v>
      </c>
      <c r="F29" s="25">
        <f t="shared" si="8"/>
        <v>0</v>
      </c>
      <c r="G29" s="33">
        <v>0</v>
      </c>
      <c r="H29" s="33">
        <v>0</v>
      </c>
      <c r="I29" s="25" t="s">
        <v>66</v>
      </c>
      <c r="J29" s="25">
        <f t="shared" si="7"/>
        <v>0</v>
      </c>
      <c r="K29" s="33">
        <v>0</v>
      </c>
      <c r="L29" s="33">
        <v>0</v>
      </c>
      <c r="M29" s="25" t="s">
        <v>66</v>
      </c>
      <c r="N29" s="25">
        <f t="shared" si="4"/>
        <v>0</v>
      </c>
    </row>
    <row r="30" spans="1:14" ht="89.25" x14ac:dyDescent="0.2">
      <c r="A30" s="31" t="s">
        <v>71</v>
      </c>
      <c r="B30" s="32" t="s">
        <v>72</v>
      </c>
      <c r="C30" s="8">
        <v>197546.7</v>
      </c>
      <c r="D30" s="8">
        <v>197546.7</v>
      </c>
      <c r="E30" s="25">
        <f t="shared" si="9"/>
        <v>100</v>
      </c>
      <c r="F30" s="25">
        <f t="shared" si="8"/>
        <v>0</v>
      </c>
      <c r="G30" s="33"/>
      <c r="H30" s="33"/>
      <c r="I30" s="25"/>
      <c r="J30" s="25"/>
      <c r="K30" s="33"/>
      <c r="L30" s="33"/>
      <c r="M30" s="25"/>
      <c r="N30" s="25"/>
    </row>
    <row r="31" spans="1:14" ht="102" x14ac:dyDescent="0.2">
      <c r="A31" s="31" t="s">
        <v>73</v>
      </c>
      <c r="B31" s="32" t="s">
        <v>74</v>
      </c>
      <c r="C31" s="8">
        <v>78545</v>
      </c>
      <c r="D31" s="8">
        <v>78545</v>
      </c>
      <c r="E31" s="25">
        <f t="shared" si="9"/>
        <v>100</v>
      </c>
      <c r="F31" s="25">
        <f t="shared" si="8"/>
        <v>0</v>
      </c>
      <c r="G31" s="33"/>
      <c r="H31" s="33"/>
      <c r="I31" s="25"/>
      <c r="J31" s="25"/>
      <c r="K31" s="33"/>
      <c r="L31" s="33"/>
      <c r="M31" s="25"/>
      <c r="N31" s="25"/>
    </row>
    <row r="32" spans="1:14" ht="23.25" customHeight="1" x14ac:dyDescent="0.2">
      <c r="A32" s="31" t="s">
        <v>58</v>
      </c>
      <c r="B32" s="32" t="s">
        <v>45</v>
      </c>
      <c r="C32" s="8">
        <v>22391851.900000002</v>
      </c>
      <c r="D32" s="8">
        <v>22391851.900000002</v>
      </c>
      <c r="E32" s="25">
        <f t="shared" si="9"/>
        <v>100</v>
      </c>
      <c r="F32" s="25">
        <f t="shared" si="8"/>
        <v>0</v>
      </c>
      <c r="G32" s="33">
        <v>12215827.600000003</v>
      </c>
      <c r="H32" s="33">
        <v>12215827.600000003</v>
      </c>
      <c r="I32" s="25">
        <f t="shared" si="1"/>
        <v>100</v>
      </c>
      <c r="J32" s="25">
        <f t="shared" si="7"/>
        <v>0</v>
      </c>
      <c r="K32" s="33">
        <v>9980669.1000000034</v>
      </c>
      <c r="L32" s="33">
        <v>9980669.1000000034</v>
      </c>
      <c r="M32" s="25">
        <f t="shared" si="3"/>
        <v>100</v>
      </c>
      <c r="N32" s="25">
        <f t="shared" si="4"/>
        <v>0</v>
      </c>
    </row>
    <row r="33" spans="1:14" ht="25.5" x14ac:dyDescent="0.2">
      <c r="A33" s="31" t="s">
        <v>59</v>
      </c>
      <c r="B33" s="32" t="s">
        <v>46</v>
      </c>
      <c r="C33" s="8">
        <v>11881917.200000001</v>
      </c>
      <c r="D33" s="8">
        <v>11881917.200000001</v>
      </c>
      <c r="E33" s="8">
        <f t="shared" si="9"/>
        <v>100</v>
      </c>
      <c r="F33" s="25">
        <f t="shared" si="8"/>
        <v>0</v>
      </c>
      <c r="G33" s="33">
        <v>9506725.4000000004</v>
      </c>
      <c r="H33" s="33">
        <v>9506725.4000000004</v>
      </c>
      <c r="I33" s="25">
        <f t="shared" si="1"/>
        <v>100</v>
      </c>
      <c r="J33" s="25">
        <f t="shared" si="7"/>
        <v>0</v>
      </c>
      <c r="K33" s="33">
        <v>9711792.5</v>
      </c>
      <c r="L33" s="33">
        <v>9711792.5</v>
      </c>
      <c r="M33" s="25">
        <f t="shared" si="3"/>
        <v>100</v>
      </c>
      <c r="N33" s="25">
        <f t="shared" si="4"/>
        <v>0</v>
      </c>
    </row>
    <row r="34" spans="1:14" x14ac:dyDescent="0.2">
      <c r="A34" s="31" t="s">
        <v>51</v>
      </c>
      <c r="B34" s="32" t="s">
        <v>54</v>
      </c>
      <c r="C34" s="8">
        <v>16373300.043740001</v>
      </c>
      <c r="D34" s="8">
        <v>16373300.043740001</v>
      </c>
      <c r="E34" s="8">
        <f t="shared" si="9"/>
        <v>100</v>
      </c>
      <c r="F34" s="25">
        <f t="shared" si="8"/>
        <v>0</v>
      </c>
      <c r="G34" s="33">
        <v>12026263.6</v>
      </c>
      <c r="H34" s="33">
        <v>12026263.6</v>
      </c>
      <c r="I34" s="25">
        <f t="shared" si="1"/>
        <v>100</v>
      </c>
      <c r="J34" s="25">
        <f>H34-G34</f>
        <v>0</v>
      </c>
      <c r="K34" s="33">
        <v>12449427.799999999</v>
      </c>
      <c r="L34" s="33">
        <v>12449427.799999999</v>
      </c>
      <c r="M34" s="25">
        <f t="shared" si="3"/>
        <v>100</v>
      </c>
      <c r="N34" s="25">
        <f>L34-K34</f>
        <v>0</v>
      </c>
    </row>
    <row r="35" spans="1:14" ht="25.5" x14ac:dyDescent="0.2">
      <c r="A35" s="31" t="s">
        <v>60</v>
      </c>
      <c r="B35" s="32" t="s">
        <v>53</v>
      </c>
      <c r="C35" s="8">
        <v>634788.76942999999</v>
      </c>
      <c r="D35" s="8">
        <v>634788.76942999999</v>
      </c>
      <c r="E35" s="8">
        <f t="shared" si="9"/>
        <v>100</v>
      </c>
      <c r="F35" s="25">
        <f t="shared" si="8"/>
        <v>0</v>
      </c>
      <c r="G35" s="33">
        <v>269673.75135999999</v>
      </c>
      <c r="H35" s="33">
        <v>269673.75135999999</v>
      </c>
      <c r="I35" s="25">
        <f t="shared" si="1"/>
        <v>100</v>
      </c>
      <c r="J35" s="25">
        <f>H35-G35</f>
        <v>0</v>
      </c>
      <c r="K35" s="33">
        <v>0</v>
      </c>
      <c r="L35" s="33">
        <v>0</v>
      </c>
      <c r="M35" s="25" t="s">
        <v>66</v>
      </c>
      <c r="N35" s="25">
        <f>L35-K35</f>
        <v>0</v>
      </c>
    </row>
    <row r="36" spans="1:14" ht="63.75" x14ac:dyDescent="0.2">
      <c r="A36" s="31" t="s">
        <v>50</v>
      </c>
      <c r="B36" s="34" t="s">
        <v>52</v>
      </c>
      <c r="C36" s="8">
        <v>601547</v>
      </c>
      <c r="D36" s="8">
        <v>601547</v>
      </c>
      <c r="E36" s="8">
        <f t="shared" si="9"/>
        <v>100</v>
      </c>
      <c r="F36" s="25">
        <f t="shared" si="8"/>
        <v>0</v>
      </c>
      <c r="G36" s="35">
        <v>0</v>
      </c>
      <c r="H36" s="35">
        <v>0</v>
      </c>
      <c r="I36" s="25" t="s">
        <v>66</v>
      </c>
      <c r="J36" s="23">
        <f>H36-G36</f>
        <v>0</v>
      </c>
      <c r="K36" s="35">
        <v>0</v>
      </c>
      <c r="L36" s="35">
        <v>0</v>
      </c>
      <c r="M36" s="25" t="s">
        <v>66</v>
      </c>
      <c r="N36" s="23">
        <f>L36-K36</f>
        <v>0</v>
      </c>
    </row>
    <row r="37" spans="1:14" x14ac:dyDescent="0.2">
      <c r="A37" s="36"/>
      <c r="B37" s="36" t="s">
        <v>10</v>
      </c>
      <c r="C37" s="23">
        <f>C25+C5</f>
        <v>202789804.41316998</v>
      </c>
      <c r="D37" s="23">
        <f>D25+D5</f>
        <v>202789804.41316998</v>
      </c>
      <c r="E37" s="23">
        <f>D37/C37*100</f>
        <v>100</v>
      </c>
      <c r="F37" s="23">
        <f>F5+F25</f>
        <v>0</v>
      </c>
      <c r="G37" s="23">
        <f>G25+G5</f>
        <v>184998148.65136001</v>
      </c>
      <c r="H37" s="23">
        <f>H25+H5</f>
        <v>184998148.65136001</v>
      </c>
      <c r="I37" s="23">
        <f t="shared" si="1"/>
        <v>100</v>
      </c>
      <c r="J37" s="23">
        <f t="shared" ref="J37" si="10">H37-G37</f>
        <v>0</v>
      </c>
      <c r="K37" s="23">
        <f>K25+K5</f>
        <v>195102824.5</v>
      </c>
      <c r="L37" s="23">
        <f>L25+L5</f>
        <v>195102824.5</v>
      </c>
      <c r="M37" s="23">
        <f t="shared" si="3"/>
        <v>100</v>
      </c>
      <c r="N37" s="23">
        <f t="shared" si="4"/>
        <v>0</v>
      </c>
    </row>
    <row r="39" spans="1:14" x14ac:dyDescent="0.2">
      <c r="D39" s="1"/>
    </row>
    <row r="40" spans="1:14" x14ac:dyDescent="0.2">
      <c r="A40" s="18" t="s">
        <v>78</v>
      </c>
      <c r="B40" s="18"/>
      <c r="C40" s="18"/>
      <c r="D40" s="18"/>
      <c r="E40" s="18"/>
      <c r="F40" s="18"/>
      <c r="G40" s="18"/>
      <c r="H40" s="18"/>
      <c r="I40" s="18"/>
      <c r="J40" s="18"/>
      <c r="K40" s="18"/>
      <c r="L40" s="18"/>
      <c r="M40" s="18"/>
      <c r="N40" s="18"/>
    </row>
    <row r="41" spans="1:14" x14ac:dyDescent="0.2">
      <c r="A41" s="11"/>
      <c r="D41" s="15"/>
    </row>
    <row r="42" spans="1:14" x14ac:dyDescent="0.2">
      <c r="D42" s="15"/>
    </row>
    <row r="43" spans="1:14" x14ac:dyDescent="0.2">
      <c r="D43" s="15"/>
    </row>
    <row r="44" spans="1:14" x14ac:dyDescent="0.2">
      <c r="D44" s="15"/>
    </row>
    <row r="45" spans="1:14" x14ac:dyDescent="0.2">
      <c r="D45" s="15"/>
    </row>
    <row r="46" spans="1:14" x14ac:dyDescent="0.2">
      <c r="D46" s="15"/>
    </row>
    <row r="47" spans="1:14" x14ac:dyDescent="0.2">
      <c r="D47" s="15"/>
      <c r="H47" s="1" t="s">
        <v>61</v>
      </c>
    </row>
    <row r="48" spans="1:14" x14ac:dyDescent="0.2">
      <c r="D48" s="15"/>
    </row>
    <row r="49" spans="4:4" x14ac:dyDescent="0.2">
      <c r="D49" s="15"/>
    </row>
    <row r="50" spans="4:4" x14ac:dyDescent="0.2">
      <c r="D50" s="15"/>
    </row>
    <row r="51" spans="4:4" x14ac:dyDescent="0.2">
      <c r="D51" s="15"/>
    </row>
    <row r="52" spans="4:4" x14ac:dyDescent="0.2">
      <c r="D52" s="15"/>
    </row>
    <row r="53" spans="4:4" x14ac:dyDescent="0.2">
      <c r="D53" s="15"/>
    </row>
    <row r="54" spans="4:4" x14ac:dyDescent="0.2">
      <c r="D54" s="15"/>
    </row>
    <row r="55" spans="4:4" x14ac:dyDescent="0.2">
      <c r="D55" s="15"/>
    </row>
    <row r="56" spans="4:4" x14ac:dyDescent="0.2">
      <c r="D56" s="15"/>
    </row>
    <row r="57" spans="4:4" x14ac:dyDescent="0.2">
      <c r="D57" s="15"/>
    </row>
    <row r="58" spans="4:4" x14ac:dyDescent="0.2">
      <c r="D58" s="15"/>
    </row>
    <row r="59" spans="4:4" x14ac:dyDescent="0.2">
      <c r="D59" s="15"/>
    </row>
    <row r="60" spans="4:4" x14ac:dyDescent="0.2">
      <c r="D60" s="15"/>
    </row>
    <row r="61" spans="4:4" x14ac:dyDescent="0.2">
      <c r="D61" s="15"/>
    </row>
    <row r="62" spans="4:4" x14ac:dyDescent="0.2">
      <c r="D62" s="15"/>
    </row>
    <row r="63" spans="4:4" x14ac:dyDescent="0.2">
      <c r="D63" s="15"/>
    </row>
    <row r="64" spans="4:4" x14ac:dyDescent="0.2">
      <c r="D64" s="15"/>
    </row>
    <row r="65" spans="4:4" x14ac:dyDescent="0.2">
      <c r="D65" s="15"/>
    </row>
    <row r="66" spans="4:4" x14ac:dyDescent="0.2">
      <c r="D66" s="15"/>
    </row>
    <row r="67" spans="4:4" x14ac:dyDescent="0.2">
      <c r="D67" s="15"/>
    </row>
    <row r="68" spans="4:4" x14ac:dyDescent="0.2">
      <c r="D68" s="15"/>
    </row>
    <row r="69" spans="4:4" x14ac:dyDescent="0.2">
      <c r="D69" s="15"/>
    </row>
    <row r="70" spans="4:4" x14ac:dyDescent="0.2">
      <c r="D70" s="15"/>
    </row>
    <row r="71" spans="4:4" x14ac:dyDescent="0.2">
      <c r="D71" s="15"/>
    </row>
    <row r="72" spans="4:4" x14ac:dyDescent="0.2">
      <c r="D72" s="15"/>
    </row>
    <row r="73" spans="4:4" x14ac:dyDescent="0.2">
      <c r="D73" s="15"/>
    </row>
    <row r="74" spans="4:4" x14ac:dyDescent="0.2">
      <c r="D74" s="15"/>
    </row>
    <row r="75" spans="4:4" x14ac:dyDescent="0.2">
      <c r="D75" s="15"/>
    </row>
    <row r="76" spans="4:4" x14ac:dyDescent="0.2">
      <c r="D76" s="15"/>
    </row>
    <row r="77" spans="4:4" x14ac:dyDescent="0.2">
      <c r="D77" s="15"/>
    </row>
    <row r="78" spans="4:4" x14ac:dyDescent="0.2">
      <c r="D78" s="15"/>
    </row>
    <row r="79" spans="4:4" x14ac:dyDescent="0.2">
      <c r="D79" s="15"/>
    </row>
    <row r="80" spans="4:4" x14ac:dyDescent="0.2">
      <c r="D80" s="15"/>
    </row>
    <row r="81" spans="4:4" x14ac:dyDescent="0.2">
      <c r="D81" s="15"/>
    </row>
    <row r="82" spans="4:4" x14ac:dyDescent="0.2">
      <c r="D82" s="15"/>
    </row>
    <row r="83" spans="4:4" x14ac:dyDescent="0.2">
      <c r="D83" s="15"/>
    </row>
    <row r="84" spans="4:4" x14ac:dyDescent="0.2">
      <c r="D84" s="15"/>
    </row>
    <row r="85" spans="4:4" x14ac:dyDescent="0.2">
      <c r="D85" s="15"/>
    </row>
    <row r="86" spans="4:4" x14ac:dyDescent="0.2">
      <c r="D86" s="15"/>
    </row>
    <row r="87" spans="4:4" x14ac:dyDescent="0.2">
      <c r="D87" s="15"/>
    </row>
    <row r="88" spans="4:4" x14ac:dyDescent="0.2">
      <c r="D88" s="15"/>
    </row>
    <row r="89" spans="4:4" x14ac:dyDescent="0.2">
      <c r="D89" s="15"/>
    </row>
    <row r="90" spans="4:4" x14ac:dyDescent="0.2">
      <c r="D90" s="15"/>
    </row>
    <row r="91" spans="4:4" x14ac:dyDescent="0.2">
      <c r="D91" s="15"/>
    </row>
    <row r="92" spans="4:4" x14ac:dyDescent="0.2">
      <c r="D92" s="15"/>
    </row>
    <row r="93" spans="4:4" x14ac:dyDescent="0.2">
      <c r="D93" s="15"/>
    </row>
    <row r="94" spans="4:4" x14ac:dyDescent="0.2">
      <c r="D94" s="15"/>
    </row>
    <row r="95" spans="4:4" x14ac:dyDescent="0.2">
      <c r="D95" s="15"/>
    </row>
    <row r="96" spans="4:4" x14ac:dyDescent="0.2">
      <c r="D96" s="15"/>
    </row>
    <row r="97" spans="4:4" x14ac:dyDescent="0.2">
      <c r="D97" s="15"/>
    </row>
    <row r="98" spans="4:4" x14ac:dyDescent="0.2">
      <c r="D98" s="15"/>
    </row>
    <row r="99" spans="4:4" x14ac:dyDescent="0.2">
      <c r="D99" s="15"/>
    </row>
    <row r="100" spans="4:4" x14ac:dyDescent="0.2">
      <c r="D100" s="15"/>
    </row>
    <row r="101" spans="4:4" x14ac:dyDescent="0.2">
      <c r="D101" s="15"/>
    </row>
    <row r="102" spans="4:4" x14ac:dyDescent="0.2">
      <c r="D102" s="15"/>
    </row>
    <row r="103" spans="4:4" x14ac:dyDescent="0.2">
      <c r="D103" s="15"/>
    </row>
    <row r="104" spans="4:4" x14ac:dyDescent="0.2">
      <c r="D104" s="15"/>
    </row>
    <row r="105" spans="4:4" x14ac:dyDescent="0.2">
      <c r="D105" s="15"/>
    </row>
    <row r="106" spans="4:4" x14ac:dyDescent="0.2">
      <c r="D106" s="15"/>
    </row>
    <row r="107" spans="4:4" x14ac:dyDescent="0.2">
      <c r="D107" s="15"/>
    </row>
    <row r="108" spans="4:4" x14ac:dyDescent="0.2">
      <c r="D108" s="15"/>
    </row>
    <row r="109" spans="4:4" x14ac:dyDescent="0.2">
      <c r="D109" s="15"/>
    </row>
    <row r="110" spans="4:4" x14ac:dyDescent="0.2">
      <c r="D110" s="15"/>
    </row>
    <row r="111" spans="4:4" x14ac:dyDescent="0.2">
      <c r="D111" s="15"/>
    </row>
    <row r="112" spans="4:4" x14ac:dyDescent="0.2">
      <c r="D112" s="15"/>
    </row>
    <row r="113" spans="4:4" x14ac:dyDescent="0.2">
      <c r="D113" s="15"/>
    </row>
    <row r="114" spans="4:4" x14ac:dyDescent="0.2">
      <c r="D114" s="15"/>
    </row>
    <row r="115" spans="4:4" x14ac:dyDescent="0.2">
      <c r="D115" s="15"/>
    </row>
    <row r="116" spans="4:4" x14ac:dyDescent="0.2">
      <c r="D116" s="15"/>
    </row>
    <row r="117" spans="4:4" x14ac:dyDescent="0.2">
      <c r="D117" s="15"/>
    </row>
    <row r="118" spans="4:4" x14ac:dyDescent="0.2">
      <c r="D118" s="15"/>
    </row>
    <row r="119" spans="4:4" x14ac:dyDescent="0.2">
      <c r="D119" s="15"/>
    </row>
    <row r="120" spans="4:4" x14ac:dyDescent="0.2">
      <c r="D120" s="15"/>
    </row>
    <row r="121" spans="4:4" x14ac:dyDescent="0.2">
      <c r="D121" s="15"/>
    </row>
    <row r="122" spans="4:4" x14ac:dyDescent="0.2">
      <c r="D122" s="15"/>
    </row>
    <row r="123" spans="4:4" x14ac:dyDescent="0.2">
      <c r="D123" s="15"/>
    </row>
    <row r="124" spans="4:4" x14ac:dyDescent="0.2">
      <c r="D124" s="15"/>
    </row>
    <row r="125" spans="4:4" x14ac:dyDescent="0.2">
      <c r="D125" s="15"/>
    </row>
    <row r="126" spans="4:4" x14ac:dyDescent="0.2">
      <c r="D126" s="15"/>
    </row>
    <row r="127" spans="4:4" x14ac:dyDescent="0.2">
      <c r="D127" s="15"/>
    </row>
    <row r="128" spans="4:4" x14ac:dyDescent="0.2">
      <c r="D128" s="15"/>
    </row>
    <row r="129" spans="4:4" x14ac:dyDescent="0.2">
      <c r="D129" s="15"/>
    </row>
    <row r="130" spans="4:4" x14ac:dyDescent="0.2">
      <c r="D130" s="15"/>
    </row>
    <row r="131" spans="4:4" x14ac:dyDescent="0.2">
      <c r="D131" s="15"/>
    </row>
    <row r="132" spans="4:4" x14ac:dyDescent="0.2">
      <c r="D132" s="15"/>
    </row>
    <row r="133" spans="4:4" x14ac:dyDescent="0.2">
      <c r="D133" s="15"/>
    </row>
  </sheetData>
  <mergeCells count="2">
    <mergeCell ref="A1:N1"/>
    <mergeCell ref="A40:N40"/>
  </mergeCells>
  <printOptions horizontalCentered="1"/>
  <pageMargins left="0.19685039370078741" right="0.19685039370078741" top="0.74803149606299213" bottom="0.39370078740157483" header="0.31496062992125984" footer="0.19685039370078741"/>
  <pageSetup paperSize="8" scale="75" orientation="landscape" r:id="rId1"/>
  <ignoredErrors>
    <ignoredError sqref="E25"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2020-2022</vt:lpstr>
      <vt:lpstr>'2020-2022'!Область_печати</vt:lpstr>
    </vt:vector>
  </TitlesOfParts>
  <Company>UFINP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Юдин Роман Валерьевич</cp:lastModifiedBy>
  <cp:lastPrinted>2020-11-20T08:22:39Z</cp:lastPrinted>
  <dcterms:created xsi:type="dcterms:W3CDTF">2004-09-27T10:38:49Z</dcterms:created>
  <dcterms:modified xsi:type="dcterms:W3CDTF">2020-11-20T08:22:50Z</dcterms:modified>
</cp:coreProperties>
</file>